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udk-my.sharepoint.com/personal/kq68xy_adm_aau_dk/Documents/Desktop/"/>
    </mc:Choice>
  </mc:AlternateContent>
  <xr:revisionPtr revIDLastSave="0" documentId="8_{04E7A7CC-C37A-410C-AA58-7E531F760C00}" xr6:coauthVersionLast="47" xr6:coauthVersionMax="47" xr10:uidLastSave="{00000000-0000-0000-0000-000000000000}"/>
  <bookViews>
    <workbookView xWindow="30612" yWindow="-108" windowWidth="30936" windowHeight="16776" activeTab="1" xr2:uid="{C73E9F48-55C9-4D27-BCC5-BA49E87F9EE8}"/>
  </bookViews>
  <sheets>
    <sheet name="AC" sheetId="1" r:id="rId1"/>
    <sheet name="HK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11" i="2"/>
  <c r="E10" i="2"/>
  <c r="E9" i="2"/>
  <c r="E8" i="2"/>
  <c r="E7" i="2"/>
  <c r="E6" i="2"/>
  <c r="E5" i="2"/>
  <c r="B28" i="1"/>
  <c r="B17" i="1"/>
  <c r="B7" i="1"/>
  <c r="B8" i="2" l="1"/>
  <c r="B31" i="1"/>
  <c r="B20" i="1"/>
  <c r="B10" i="1"/>
  <c r="B9" i="2" l="1"/>
  <c r="B32" i="1"/>
  <c r="B21" i="1" l="1"/>
  <c r="B11" i="1"/>
</calcChain>
</file>

<file path=xl/sharedStrings.xml><?xml version="1.0" encoding="utf-8"?>
<sst xmlns="http://schemas.openxmlformats.org/spreadsheetml/2006/main" count="48" uniqueCount="22">
  <si>
    <t>Fra AC-fuldmægtig til specialkonsulent</t>
  </si>
  <si>
    <t>Fra specialkonsulent til chefkonsulent uden personaleledelse</t>
  </si>
  <si>
    <t>Fra chefkonsulent til chefkonsulent med personaleledelse</t>
  </si>
  <si>
    <t>Nuværende løn, årligt, uden pension</t>
  </si>
  <si>
    <t>Ny basisløn</t>
  </si>
  <si>
    <t>Evt. kvalifikationstillæg</t>
  </si>
  <si>
    <t>Ny løn, i alt</t>
  </si>
  <si>
    <t>Lønforbedring</t>
  </si>
  <si>
    <t>Evt. funktionstillæg</t>
  </si>
  <si>
    <t>Omklassificering AC</t>
  </si>
  <si>
    <t>Løngruppeskifte HK</t>
  </si>
  <si>
    <t>Kontorfunktionærer PROVINS</t>
  </si>
  <si>
    <t>Basisløn</t>
  </si>
  <si>
    <t>Løngruppe 1, trin 1</t>
  </si>
  <si>
    <t>Løngruppe 2, trin 1</t>
  </si>
  <si>
    <t>Løngruppe 2, trin 2</t>
  </si>
  <si>
    <t>Løngruppe 3, trin 1</t>
  </si>
  <si>
    <t>Løngruppe 3, trin 2</t>
  </si>
  <si>
    <t>Løngruppe 3, trin 3</t>
  </si>
  <si>
    <t>Løngruppe 3, trin 4</t>
  </si>
  <si>
    <t>Kontorfunktionærer HOVEDSTAD</t>
  </si>
  <si>
    <t>Løngruppe 1, trin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</si>
</sst>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164" formatCode="#,##0\ &quot;kr.&quot;"/>
    <numFmt numFmtId="165" formatCode="_(&quot;kr&quot;\ * #,##0_);_(&quot;kr&quot;\ * \(#,##0\);_(&quot;kr&quot;\ 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2" borderId="1" xfId="0" applyNumberFormat="1" applyFill="1" applyBorder="1"/>
    <xf numFmtId="0" fontId="1" fillId="2" borderId="0" xfId="0" applyFont="1" applyFill="1"/>
    <xf numFmtId="165" fontId="0" fillId="0" borderId="1" xfId="1" applyNumberFormat="1" applyFont="1" applyBorder="1" applyProtection="1"/>
    <xf numFmtId="165" fontId="0" fillId="0" borderId="1" xfId="1" applyNumberFormat="1" applyFont="1" applyBorder="1"/>
    <xf numFmtId="165" fontId="3" fillId="0" borderId="1" xfId="1" applyNumberFormat="1" applyFont="1" applyBorder="1"/>
    <xf numFmtId="0" fontId="1" fillId="0" borderId="0" xfId="0" applyFont="1"/>
  </cellXfs>
  <cellStyles count="2">
    <cellStyle name="Normal" xfId="0" builtinId="0"/>
    <cellStyle name="Valuta" xfId="1" builtin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kr&quot;\ * #,##0_);_(&quot;kr&quot;\ * \(#,##0\);_(&quot;kr&quot;\ 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&quot;kr&quot;\ * #,##0_);_(&quot;kr&quot;\ * \(#,##0\);_(&quot;kr&quot;\ 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15</xdr:col>
      <xdr:colOff>352425</xdr:colOff>
      <xdr:row>20</xdr:row>
      <xdr:rowOff>76200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4407E83D-B1B3-4951-BE2D-68EFB1EE1B2E}"/>
            </a:ext>
          </a:extLst>
        </xdr:cNvPr>
        <xdr:cNvSpPr txBox="1"/>
      </xdr:nvSpPr>
      <xdr:spPr>
        <a:xfrm>
          <a:off x="6659880" y="731520"/>
          <a:ext cx="5838825" cy="300228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/>
            <a:t>Vejledning</a:t>
          </a:r>
        </a:p>
        <a:p>
          <a:endParaRPr lang="da-DK" sz="1100"/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Ved omklassificering bortfalder alle eksisterende tillæg.</a:t>
          </a:r>
        </a:p>
        <a:p>
          <a:endParaRPr lang="da-DK" sz="1100" b="1"/>
        </a:p>
        <a:p>
          <a:r>
            <a:rPr lang="da-DK" sz="1100" b="1"/>
            <a:t>1)</a:t>
          </a:r>
          <a:r>
            <a:rPr lang="da-DK" sz="1100"/>
            <a:t> Vælg tabel</a:t>
          </a:r>
          <a:r>
            <a:rPr lang="da-DK" sz="1100" baseline="0"/>
            <a:t> med ønsket stillingskategori.</a:t>
          </a:r>
        </a:p>
        <a:p>
          <a:endParaRPr lang="da-DK" sz="1100" baseline="0"/>
        </a:p>
        <a:p>
          <a:r>
            <a:rPr lang="da-DK" sz="1100" b="1" baseline="0"/>
            <a:t>2</a:t>
          </a:r>
          <a:r>
            <a:rPr lang="da-DK" sz="1100" baseline="0"/>
            <a:t>) </a:t>
          </a:r>
          <a:r>
            <a:rPr lang="da-DK" sz="1100"/>
            <a:t>Ny basisløn er præ-udfyldt</a:t>
          </a:r>
        </a:p>
        <a:p>
          <a:endParaRPr lang="da-DK" sz="1100" baseline="0"/>
        </a:p>
        <a:p>
          <a:r>
            <a:rPr lang="da-DK" sz="1100" b="1" baseline="0"/>
            <a:t>3)</a:t>
          </a:r>
          <a:r>
            <a:rPr lang="da-DK" sz="1100" baseline="0"/>
            <a:t> Indtast nuværende løn i aktuelt niveau, på årsbasis, uden pension. Alle tillæg inkluderes.</a:t>
          </a:r>
        </a:p>
        <a:p>
          <a:r>
            <a:rPr lang="da-DK" sz="1100" baseline="0"/>
            <a:t>Tallet findes i HR-portalen (faneblad Beregnet lønudgift, kolonne Løn aktuel).</a:t>
          </a:r>
        </a:p>
        <a:p>
          <a:endParaRPr lang="da-DK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feltet 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Ny løn, ialt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viser et negativt tal, skal der indtastes et kvalifikationstillæg for at medarbejder ikke går ned i løn.</a:t>
          </a:r>
          <a:br>
            <a:rPr lang="da-DK" sz="1100" baseline="0"/>
          </a:br>
          <a:endParaRPr lang="da-DK" sz="1100" baseline="0"/>
        </a:p>
        <a:p>
          <a:r>
            <a:rPr lang="da-DK" sz="1100" b="1" baseline="0"/>
            <a:t>4)</a:t>
          </a:r>
          <a:r>
            <a:rPr lang="da-DK" sz="1100" baseline="0"/>
            <a:t> Indtast evt. kvalifikationstillæg</a:t>
          </a:r>
          <a:br>
            <a:rPr lang="da-DK" sz="1100" baseline="0"/>
          </a:br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 baseline="0"/>
            <a:t>5)</a:t>
          </a:r>
          <a:r>
            <a:rPr lang="da-DK" sz="1100" baseline="0"/>
            <a:t> Indtast funktionstillæg, hvis medarbejder har et funktionstillæg, der skal fortsætte</a:t>
          </a:r>
          <a:endParaRPr lang="da-DK">
            <a:effectLst/>
          </a:endParaRPr>
        </a:p>
        <a:p>
          <a:endParaRPr lang="da-DK" sz="1100" baseline="0"/>
        </a:p>
        <a:p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3</xdr:row>
      <xdr:rowOff>0</xdr:rowOff>
    </xdr:from>
    <xdr:to>
      <xdr:col>15</xdr:col>
      <xdr:colOff>375285</xdr:colOff>
      <xdr:row>21</xdr:row>
      <xdr:rowOff>83820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370E84AA-B05D-4518-BCE1-5A81E87A8059}"/>
            </a:ext>
          </a:extLst>
        </xdr:cNvPr>
        <xdr:cNvSpPr txBox="1"/>
      </xdr:nvSpPr>
      <xdr:spPr>
        <a:xfrm>
          <a:off x="8313420" y="548640"/>
          <a:ext cx="5838825" cy="337566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/>
            <a:t>Vejledning</a:t>
          </a:r>
        </a:p>
        <a:p>
          <a:endParaRPr lang="da-DK" sz="1100"/>
        </a:p>
        <a:p>
          <a:r>
            <a:rPr lang="da-DK" sz="1100" baseline="0"/>
            <a:t>Ved løngruppeskifte bortfalder alle eksisterende tillæg.</a:t>
          </a:r>
          <a:endParaRPr lang="da-DK" sz="1100"/>
        </a:p>
        <a:p>
          <a:endParaRPr lang="da-DK" sz="1100"/>
        </a:p>
        <a:p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Indtast nuværende løn i aktuelt niveau, på årsbasis, uden pension. Alle tillæg inkluderes.</a:t>
          </a:r>
          <a:endParaRPr lang="da-DK">
            <a:effectLst/>
          </a:endParaRPr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Tallet findes i HR-portalen (faneblad Beregnet lønudgift, kolonne Løn aktuel).</a:t>
          </a:r>
          <a:endParaRPr lang="da-DK">
            <a:effectLst/>
          </a:endParaRPr>
        </a:p>
        <a:p>
          <a:endParaRPr lang="da-DK" sz="1100" b="1"/>
        </a:p>
        <a:p>
          <a:r>
            <a:rPr lang="da-DK" sz="1100" b="1"/>
            <a:t>2)</a:t>
          </a:r>
          <a:r>
            <a:rPr lang="da-DK" sz="1100"/>
            <a:t> Indtast</a:t>
          </a:r>
          <a:r>
            <a:rPr lang="da-DK" sz="1100" baseline="0"/>
            <a:t> ny basisløn fra løntabel Kontorfunktionærer PROVINS eller Kontorfunktionærer HOVEDSTAD</a:t>
          </a:r>
          <a:endParaRPr lang="da-DK" sz="1100"/>
        </a:p>
        <a:p>
          <a:endParaRPr lang="da-DK" sz="1100" baseline="0"/>
        </a:p>
        <a:p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feltet </a:t>
          </a:r>
          <a:r>
            <a:rPr lang="da-DK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Ny løn, ialt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viser et negativt tal, skal der indtastes et kvalifikationstillæg for at medarbejder ikke går ned i løn.</a:t>
          </a:r>
          <a:br>
            <a:rPr lang="da-DK" sz="1100" baseline="0"/>
          </a:br>
          <a:endParaRPr lang="da-DK" sz="1100" baseline="0"/>
        </a:p>
        <a:p>
          <a:r>
            <a:rPr lang="da-DK" sz="1100" b="1" baseline="0"/>
            <a:t>3)</a:t>
          </a:r>
          <a:r>
            <a:rPr lang="da-DK" sz="1100" baseline="0"/>
            <a:t> Indtast evt. kvalifikationstillæg</a:t>
          </a:r>
          <a:br>
            <a:rPr lang="da-DK" sz="1100" baseline="0"/>
          </a:br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 baseline="0"/>
            <a:t>4)</a:t>
          </a:r>
          <a:r>
            <a:rPr lang="da-DK" sz="1100" baseline="0"/>
            <a:t> Indtast funktionstillæg, hvis medarbejder har et funktionstillæg, der skal fortsætte</a:t>
          </a:r>
          <a:endParaRPr lang="da-DK">
            <a:effectLst/>
          </a:endParaRPr>
        </a:p>
        <a:p>
          <a:endParaRPr lang="da-DK" sz="1100" baseline="0"/>
        </a:p>
        <a:p>
          <a:endParaRPr lang="da-DK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R-servicecenter%20EST%20og%20HSF%20f&#230;lles\Teammapper\Team%20F&#230;lles%20Service\L&#248;nberegning%20og%20overenskomster\L&#248;nberegner%201.4.2025%20-%20HK%20og%20AC.xlt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jledning"/>
      <sheetName val="AC-fuldmægtig"/>
      <sheetName val="Akademisk medarbejder"/>
      <sheetName val="Special_chef"/>
      <sheetName val="HK-provins"/>
      <sheetName val="HK-hovedstad"/>
      <sheetName val="Tillæg"/>
      <sheetName val="Mail skabelon"/>
      <sheetName val="Omregning"/>
    </sheetNames>
    <sheetDataSet>
      <sheetData sheetId="0"/>
      <sheetData sheetId="1"/>
      <sheetData sheetId="2"/>
      <sheetData sheetId="3">
        <row r="7">
          <cell r="D7">
            <v>556013.63335500006</v>
          </cell>
        </row>
        <row r="18">
          <cell r="D18">
            <v>598476.49277500005</v>
          </cell>
        </row>
        <row r="29">
          <cell r="D29">
            <v>635043.92500000005</v>
          </cell>
        </row>
      </sheetData>
      <sheetData sheetId="4"/>
      <sheetData sheetId="5"/>
      <sheetData sheetId="6"/>
      <sheetData sheetId="7"/>
      <sheetData sheetId="8">
        <row r="1">
          <cell r="C1">
            <v>1.2330950000000001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664144-CEB1-4909-A4D8-DAE84306EF98}" name="Tabel2" displayName="Tabel2" ref="D4:E11" totalsRowShown="0" headerRowDxfId="6" dataDxfId="5">
  <tableColumns count="2">
    <tableColumn id="1" xr3:uid="{475B82C5-8A6F-4246-935D-8B4F367C4EAE}" name="Kontorfunktionærer PROVINS" dataDxfId="4"/>
    <tableColumn id="3" xr3:uid="{54850C69-C659-41BC-99C9-5D2BE028B0A6}" name="Basisløn" dataDxfId="3" dataCellStyle="Valut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13F365-76B9-41C9-B75A-DCD826A6B033}" name="Tabel27" displayName="Tabel27" ref="D14:E22" totalsRowShown="0" headerRowDxfId="2">
  <tableColumns count="2">
    <tableColumn id="1" xr3:uid="{20B22749-F420-41C5-8EDD-1329C006998A}" name="Kontorfunktionærer HOVEDSTAD" dataDxfId="1"/>
    <tableColumn id="3" xr3:uid="{A8514902-7353-4066-8ABA-0FB29F47B327}" name="Basisløn" dataDxfId="0" dataCellStyle="Valu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9DE73-8DBE-4F08-8143-B78021ED85CF}">
  <dimension ref="A2:B32"/>
  <sheetViews>
    <sheetView workbookViewId="0">
      <selection activeCell="D12" sqref="D12"/>
    </sheetView>
  </sheetViews>
  <sheetFormatPr defaultRowHeight="14.4" x14ac:dyDescent="0.3"/>
  <cols>
    <col min="1" max="1" width="51" bestFit="1" customWidth="1"/>
    <col min="2" max="2" width="12.77734375" customWidth="1"/>
  </cols>
  <sheetData>
    <row r="2" spans="1:2" x14ac:dyDescent="0.3">
      <c r="A2" s="8" t="s">
        <v>9</v>
      </c>
    </row>
    <row r="4" spans="1:2" x14ac:dyDescent="0.3">
      <c r="A4" s="4" t="s">
        <v>0</v>
      </c>
    </row>
    <row r="6" spans="1:2" x14ac:dyDescent="0.3">
      <c r="A6" s="1" t="s">
        <v>3</v>
      </c>
      <c r="B6" s="3">
        <v>0</v>
      </c>
    </row>
    <row r="7" spans="1:2" x14ac:dyDescent="0.3">
      <c r="A7" s="1" t="s">
        <v>4</v>
      </c>
      <c r="B7" s="2">
        <f>[1]Special_chef!$D$7</f>
        <v>556013.63335500006</v>
      </c>
    </row>
    <row r="8" spans="1:2" x14ac:dyDescent="0.3">
      <c r="A8" s="1" t="s">
        <v>5</v>
      </c>
      <c r="B8" s="3">
        <v>0</v>
      </c>
    </row>
    <row r="9" spans="1:2" x14ac:dyDescent="0.3">
      <c r="A9" s="1" t="s">
        <v>8</v>
      </c>
      <c r="B9" s="3">
        <v>0</v>
      </c>
    </row>
    <row r="10" spans="1:2" x14ac:dyDescent="0.3">
      <c r="A10" s="1" t="s">
        <v>6</v>
      </c>
      <c r="B10" s="2">
        <f>B7+B8+B9</f>
        <v>556013.63335500006</v>
      </c>
    </row>
    <row r="11" spans="1:2" x14ac:dyDescent="0.3">
      <c r="A11" s="1" t="s">
        <v>7</v>
      </c>
      <c r="B11" s="2">
        <f>B10-B6</f>
        <v>556013.63335500006</v>
      </c>
    </row>
    <row r="14" spans="1:2" x14ac:dyDescent="0.3">
      <c r="A14" s="4" t="s">
        <v>1</v>
      </c>
    </row>
    <row r="16" spans="1:2" x14ac:dyDescent="0.3">
      <c r="A16" s="1" t="s">
        <v>3</v>
      </c>
      <c r="B16" s="3">
        <v>0</v>
      </c>
    </row>
    <row r="17" spans="1:2" x14ac:dyDescent="0.3">
      <c r="A17" s="1" t="s">
        <v>4</v>
      </c>
      <c r="B17" s="2">
        <f>[1]Special_chef!$D$18</f>
        <v>598476.49277500005</v>
      </c>
    </row>
    <row r="18" spans="1:2" x14ac:dyDescent="0.3">
      <c r="A18" s="1" t="s">
        <v>5</v>
      </c>
      <c r="B18" s="3">
        <v>0</v>
      </c>
    </row>
    <row r="19" spans="1:2" x14ac:dyDescent="0.3">
      <c r="A19" s="1" t="s">
        <v>8</v>
      </c>
      <c r="B19" s="3">
        <v>0</v>
      </c>
    </row>
    <row r="20" spans="1:2" x14ac:dyDescent="0.3">
      <c r="A20" s="1" t="s">
        <v>6</v>
      </c>
      <c r="B20" s="2">
        <f>B17+B18+B19</f>
        <v>598476.49277500005</v>
      </c>
    </row>
    <row r="21" spans="1:2" x14ac:dyDescent="0.3">
      <c r="A21" s="1" t="s">
        <v>7</v>
      </c>
      <c r="B21" s="2">
        <f>B20-B16</f>
        <v>598476.49277500005</v>
      </c>
    </row>
    <row r="25" spans="1:2" x14ac:dyDescent="0.3">
      <c r="A25" s="4" t="s">
        <v>2</v>
      </c>
    </row>
    <row r="27" spans="1:2" x14ac:dyDescent="0.3">
      <c r="A27" s="1" t="s">
        <v>3</v>
      </c>
      <c r="B27" s="3">
        <v>0</v>
      </c>
    </row>
    <row r="28" spans="1:2" x14ac:dyDescent="0.3">
      <c r="A28" s="1" t="s">
        <v>4</v>
      </c>
      <c r="B28" s="2">
        <f>[1]Special_chef!$D$29</f>
        <v>635043.92500000005</v>
      </c>
    </row>
    <row r="29" spans="1:2" x14ac:dyDescent="0.3">
      <c r="A29" s="1" t="s">
        <v>5</v>
      </c>
      <c r="B29" s="3">
        <v>0</v>
      </c>
    </row>
    <row r="30" spans="1:2" x14ac:dyDescent="0.3">
      <c r="A30" s="1" t="s">
        <v>8</v>
      </c>
      <c r="B30" s="3">
        <v>0</v>
      </c>
    </row>
    <row r="31" spans="1:2" x14ac:dyDescent="0.3">
      <c r="A31" s="1" t="s">
        <v>6</v>
      </c>
      <c r="B31" s="2">
        <f>B28+B29+B30</f>
        <v>635043.92500000005</v>
      </c>
    </row>
    <row r="32" spans="1:2" x14ac:dyDescent="0.3">
      <c r="A32" s="1" t="s">
        <v>7</v>
      </c>
      <c r="B32" s="2">
        <f>B31-B27</f>
        <v>635043.92500000005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CB0E-4F37-409A-9A9B-5A4D889D0089}">
  <dimension ref="A2:E22"/>
  <sheetViews>
    <sheetView tabSelected="1" workbookViewId="0">
      <selection activeCell="F25" sqref="F25"/>
    </sheetView>
  </sheetViews>
  <sheetFormatPr defaultRowHeight="14.4" x14ac:dyDescent="0.3"/>
  <cols>
    <col min="1" max="1" width="52.77734375" bestFit="1" customWidth="1"/>
    <col min="2" max="2" width="12.77734375" customWidth="1"/>
    <col min="4" max="4" width="29.21875" bestFit="1" customWidth="1"/>
    <col min="5" max="5" width="11" bestFit="1" customWidth="1"/>
  </cols>
  <sheetData>
    <row r="2" spans="1:5" x14ac:dyDescent="0.3">
      <c r="A2" s="8" t="s">
        <v>10</v>
      </c>
    </row>
    <row r="4" spans="1:5" x14ac:dyDescent="0.3">
      <c r="A4" s="1" t="s">
        <v>3</v>
      </c>
      <c r="B4" s="3">
        <v>393988</v>
      </c>
      <c r="D4" t="s">
        <v>11</v>
      </c>
      <c r="E4" t="s">
        <v>12</v>
      </c>
    </row>
    <row r="5" spans="1:5" x14ac:dyDescent="0.3">
      <c r="A5" s="1" t="s">
        <v>4</v>
      </c>
      <c r="B5" s="3">
        <v>358878</v>
      </c>
      <c r="D5" s="1" t="s">
        <v>13</v>
      </c>
      <c r="E5" s="5">
        <f>226533*[1]Omregning!$C$1</f>
        <v>279336.70963500004</v>
      </c>
    </row>
    <row r="6" spans="1:5" x14ac:dyDescent="0.3">
      <c r="A6" s="1" t="s">
        <v>5</v>
      </c>
      <c r="B6" s="3">
        <v>15010</v>
      </c>
      <c r="D6" s="1" t="s">
        <v>14</v>
      </c>
      <c r="E6" s="5">
        <f>257151*[1]Omregning!$C$1</f>
        <v>317091.61234500003</v>
      </c>
    </row>
    <row r="7" spans="1:5" x14ac:dyDescent="0.3">
      <c r="A7" s="1" t="s">
        <v>8</v>
      </c>
      <c r="B7" s="3">
        <v>20100</v>
      </c>
      <c r="D7" s="1" t="s">
        <v>15</v>
      </c>
      <c r="E7" s="5">
        <f>275347*[1]Omregning!$C$1</f>
        <v>339529.00896499999</v>
      </c>
    </row>
    <row r="8" spans="1:5" x14ac:dyDescent="0.3">
      <c r="A8" s="1" t="s">
        <v>6</v>
      </c>
      <c r="B8" s="2">
        <f>B5+B6+B7</f>
        <v>393988</v>
      </c>
      <c r="D8" s="1" t="s">
        <v>16</v>
      </c>
      <c r="E8" s="5">
        <f>290180*[1]Omregning!$C$1</f>
        <v>357819.50709999999</v>
      </c>
    </row>
    <row r="9" spans="1:5" x14ac:dyDescent="0.3">
      <c r="A9" s="1" t="s">
        <v>7</v>
      </c>
      <c r="B9" s="2">
        <f>B8-B4</f>
        <v>0</v>
      </c>
      <c r="D9" s="1" t="s">
        <v>17</v>
      </c>
      <c r="E9" s="5">
        <f>310626*[1]Omregning!$C$1</f>
        <v>383031.36747</v>
      </c>
    </row>
    <row r="10" spans="1:5" x14ac:dyDescent="0.3">
      <c r="D10" s="1" t="s">
        <v>18</v>
      </c>
      <c r="E10" s="5">
        <f>343393*[1]Omregning!$C$1</f>
        <v>423436.19133500004</v>
      </c>
    </row>
    <row r="11" spans="1:5" x14ac:dyDescent="0.3">
      <c r="D11" s="1" t="s">
        <v>19</v>
      </c>
      <c r="E11" s="5">
        <f>369606*[1]Omregning!$C$1</f>
        <v>455759.31057000003</v>
      </c>
    </row>
    <row r="14" spans="1:5" x14ac:dyDescent="0.3">
      <c r="D14" t="s">
        <v>20</v>
      </c>
      <c r="E14" t="s">
        <v>12</v>
      </c>
    </row>
    <row r="15" spans="1:5" x14ac:dyDescent="0.3">
      <c r="D15" s="1" t="s">
        <v>13</v>
      </c>
      <c r="E15" s="6">
        <f>229229*[1]Omregning!$C$1</f>
        <v>282661.13375500002</v>
      </c>
    </row>
    <row r="16" spans="1:5" x14ac:dyDescent="0.3">
      <c r="D16" s="1" t="s">
        <v>21</v>
      </c>
      <c r="E16" s="7">
        <f>238404*[1]Omregning!$C$1</f>
        <v>293974.78038000001</v>
      </c>
    </row>
    <row r="17" spans="4:5" x14ac:dyDescent="0.3">
      <c r="D17" s="1" t="s">
        <v>14</v>
      </c>
      <c r="E17" s="6">
        <f>267637*[1]Omregning!$C$1</f>
        <v>330021.84651500004</v>
      </c>
    </row>
    <row r="18" spans="4:5" x14ac:dyDescent="0.3">
      <c r="D18" s="1" t="s">
        <v>15</v>
      </c>
      <c r="E18" s="6">
        <f>285832*[1]Omregning!$C$1</f>
        <v>352458.01004000002</v>
      </c>
    </row>
    <row r="19" spans="4:5" x14ac:dyDescent="0.3">
      <c r="D19" s="1" t="s">
        <v>16</v>
      </c>
      <c r="E19" s="6">
        <f>299224*[1]Omregning!$C$1</f>
        <v>368971.61828</v>
      </c>
    </row>
    <row r="20" spans="4:5" x14ac:dyDescent="0.3">
      <c r="D20" s="1" t="s">
        <v>17</v>
      </c>
      <c r="E20" s="6">
        <f>315869*[1]Omregning!$C$1</f>
        <v>389496.48455500003</v>
      </c>
    </row>
    <row r="21" spans="4:5" x14ac:dyDescent="0.3">
      <c r="D21" s="1" t="s">
        <v>18</v>
      </c>
      <c r="E21" s="6">
        <f>343393*[1]Omregning!$C$1</f>
        <v>423436.19133500004</v>
      </c>
    </row>
    <row r="22" spans="4:5" x14ac:dyDescent="0.3">
      <c r="D22" s="1" t="s">
        <v>19</v>
      </c>
      <c r="E22" s="6">
        <f>369606*[1]Omregning!$C$1</f>
        <v>455759.31057000003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AC</vt:lpstr>
      <vt:lpstr>HK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Pernille Kjærup Sørensen</dc:creator>
  <cp:lastModifiedBy>Pernille Kjærup Sørensen</cp:lastModifiedBy>
  <dcterms:created xsi:type="dcterms:W3CDTF">2023-07-10T13:57:09Z</dcterms:created>
  <dcterms:modified xsi:type="dcterms:W3CDTF">2025-03-21T13:15:36Z</dcterms:modified>
</cp:coreProperties>
</file>